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915" windowWidth="18705" windowHeight="5910" tabRatio="708" activeTab="0"/>
  </bookViews>
  <sheets>
    <sheet name="DRAINAGE STRUCTRUE INVENTORY" sheetId="1" r:id="rId1"/>
    <sheet name="Structure_Coordinates" sheetId="2" r:id="rId2"/>
    <sheet name="Station-Offset" sheetId="3" r:id="rId3"/>
    <sheet name="Auto Fill Data" sheetId="4" r:id="rId4"/>
  </sheets>
  <definedNames>
    <definedName name="Condition">'Auto Fill Data'!$A$2:$A$20</definedName>
    <definedName name="Material">'Auto Fill Data'!$E$2:$E$20</definedName>
    <definedName name="Pipe_Size">'Auto Fill Data'!$C$2:$C$20</definedName>
    <definedName name="_xlnm.Print_Area" localSheetId="0">'DRAINAGE STRUCTRUE INVENTORY'!$B$1:$Q$43</definedName>
    <definedName name="_xlnm.Print_Titles" localSheetId="0">'DRAINAGE STRUCTRUE INVENTORY'!$4:$11</definedName>
  </definedNames>
  <calcPr fullCalcOnLoad="1"/>
</workbook>
</file>

<file path=xl/sharedStrings.xml><?xml version="1.0" encoding="utf-8"?>
<sst xmlns="http://schemas.openxmlformats.org/spreadsheetml/2006/main" count="113" uniqueCount="89">
  <si>
    <t>Date:</t>
  </si>
  <si>
    <t>Control Section:</t>
  </si>
  <si>
    <t>Job Number:</t>
  </si>
  <si>
    <t>Route:</t>
  </si>
  <si>
    <t>MICHIGAN DEPARTMENT OF TRANSPORTATION</t>
  </si>
  <si>
    <t>Organization:</t>
  </si>
  <si>
    <t>DRAINAGE STRUCTURE INVENTORY SURVEY</t>
  </si>
  <si>
    <t>Material</t>
  </si>
  <si>
    <t>Prepared By:</t>
  </si>
  <si>
    <t>Checked By:</t>
  </si>
  <si>
    <t>Surveyor:</t>
  </si>
  <si>
    <t>CB</t>
  </si>
  <si>
    <t>4'</t>
  </si>
  <si>
    <t>Precast</t>
  </si>
  <si>
    <t>12"</t>
  </si>
  <si>
    <t>RCP</t>
  </si>
  <si>
    <t>N12W</t>
  </si>
  <si>
    <t>N25E</t>
  </si>
  <si>
    <t>SOUTH</t>
  </si>
  <si>
    <t>NORTH</t>
  </si>
  <si>
    <t>18"</t>
  </si>
  <si>
    <t>Good</t>
  </si>
  <si>
    <t>Fair</t>
  </si>
  <si>
    <t>Job Description:</t>
  </si>
  <si>
    <t>STRUCTURE NUMBER</t>
  </si>
  <si>
    <t>FEATURE CODE</t>
  </si>
  <si>
    <t>STATION</t>
  </si>
  <si>
    <t>OFFSET</t>
  </si>
  <si>
    <t>RIM ELEVATION</t>
  </si>
  <si>
    <t>STRUCTURE DIAMETER</t>
  </si>
  <si>
    <t>MATERIAL</t>
  </si>
  <si>
    <t>PIPE INFORMATION</t>
  </si>
  <si>
    <t>CONNECTS TO</t>
  </si>
  <si>
    <t>CONDITION</t>
  </si>
  <si>
    <t>PICTURE ID</t>
  </si>
  <si>
    <t>REMARKS</t>
  </si>
  <si>
    <t>SIZE</t>
  </si>
  <si>
    <t>DIRECTION</t>
  </si>
  <si>
    <t>INVERT</t>
  </si>
  <si>
    <t>Condioion</t>
  </si>
  <si>
    <t>Poor</t>
  </si>
  <si>
    <t>4"</t>
  </si>
  <si>
    <t>BOLTED DOWN</t>
  </si>
  <si>
    <t>6"</t>
  </si>
  <si>
    <t>CLAY</t>
  </si>
  <si>
    <t>8"</t>
  </si>
  <si>
    <t>CLV</t>
  </si>
  <si>
    <t>10"</t>
  </si>
  <si>
    <t>CMP</t>
  </si>
  <si>
    <t>CPD</t>
  </si>
  <si>
    <t>15"</t>
  </si>
  <si>
    <t>CPP</t>
  </si>
  <si>
    <t>EDGE DRAIN</t>
  </si>
  <si>
    <t>24"</t>
  </si>
  <si>
    <t>METAL</t>
  </si>
  <si>
    <t>30"</t>
  </si>
  <si>
    <t>PVC</t>
  </si>
  <si>
    <t>36"</t>
  </si>
  <si>
    <t>42"</t>
  </si>
  <si>
    <t>RECESSED</t>
  </si>
  <si>
    <t>48"</t>
  </si>
  <si>
    <t>STEEL PIPE</t>
  </si>
  <si>
    <t>SUMP</t>
  </si>
  <si>
    <t>TOP OF NUT</t>
  </si>
  <si>
    <t>WELDED SHUT</t>
  </si>
  <si>
    <t>Pipe Size</t>
  </si>
  <si>
    <t>Point No.</t>
  </si>
  <si>
    <t>Station</t>
  </si>
  <si>
    <t>Offset</t>
  </si>
  <si>
    <t>Struct. - Numbers</t>
  </si>
  <si>
    <t>Northing</t>
  </si>
  <si>
    <t>Easting</t>
  </si>
  <si>
    <t>Hide Col. - Print</t>
  </si>
  <si>
    <t>Rim Elevation</t>
  </si>
  <si>
    <t>PP</t>
  </si>
  <si>
    <t>STMH</t>
  </si>
  <si>
    <t>SMH</t>
  </si>
  <si>
    <t>LP</t>
  </si>
  <si>
    <t>MEASURE DOWN</t>
  </si>
  <si>
    <t>Point No</t>
  </si>
  <si>
    <t>Elev</t>
  </si>
  <si>
    <t>Desc</t>
  </si>
  <si>
    <t>Check Connection Struct. #</t>
  </si>
  <si>
    <t>10+00</t>
  </si>
  <si>
    <t>11+00</t>
  </si>
  <si>
    <t>12+00</t>
  </si>
  <si>
    <t>13+00</t>
  </si>
  <si>
    <t>14+00</t>
  </si>
  <si>
    <t>15+00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</si>
</sst>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90\+\8\5"/>
    <numFmt numFmtId="165" formatCode="#\+#"/>
    <numFmt numFmtId="166" formatCode="#\+##"/>
    <numFmt numFmtId="167" formatCode="0.000"/>
    <numFmt numFmtId="168" formatCode="0.0"/>
    <numFmt numFmtId="169" formatCode="0.0000"/>
    <numFmt numFmtId="170" formatCode="0.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\(#\)"/>
    <numFmt numFmtId="176" formatCode="[$-409]dddd\,\ mmmm\ dd\,\ yyyy"/>
  </numFmts>
  <fonts count="4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7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 patternType="gray0625">
          <bgColor indexed="22"/>
        </patternFill>
      </fill>
    </dxf>
    <dxf>
      <font>
        <color indexed="9"/>
      </font>
      <fill>
        <patternFill patternType="gray0625">
          <bgColor indexed="22"/>
        </patternFill>
      </fill>
    </dxf>
    <dxf>
      <font>
        <color indexed="9"/>
      </font>
      <fill>
        <patternFill patternType="gray0625">
          <bgColor indexed="22"/>
        </patternFill>
      </fill>
    </dxf>
    <dxf>
      <font>
        <color indexed="9"/>
      </font>
      <fill>
        <patternFill patternType="gray0625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tabSelected="1" view="pageBreakPreview" zoomScale="55" zoomScaleNormal="50" zoomScaleSheetLayoutView="55" zoomScalePageLayoutView="50" workbookViewId="0" topLeftCell="A1">
      <selection activeCell="A23" sqref="A23"/>
    </sheetView>
  </sheetViews>
  <sheetFormatPr defaultColWidth="9.140625" defaultRowHeight="12.75"/>
  <cols>
    <col min="1" max="1" width="28.7109375" style="1" bestFit="1" customWidth="1"/>
    <col min="2" max="2" width="25.7109375" style="11" customWidth="1"/>
    <col min="3" max="3" width="19.140625" style="2" customWidth="1"/>
    <col min="4" max="5" width="18.7109375" style="6" customWidth="1"/>
    <col min="6" max="6" width="20.57421875" style="6" customWidth="1"/>
    <col min="7" max="7" width="21.28125" style="6" customWidth="1"/>
    <col min="8" max="8" width="20.7109375" style="6" customWidth="1"/>
    <col min="9" max="13" width="18.7109375" style="6" customWidth="1"/>
    <col min="14" max="14" width="21.28125" style="24" customWidth="1"/>
    <col min="15" max="15" width="22.57421875" style="1" customWidth="1"/>
    <col min="16" max="16" width="18.28125" style="1" customWidth="1"/>
    <col min="17" max="17" width="60.7109375" style="1" customWidth="1"/>
    <col min="18" max="18" width="28.8515625" style="1" customWidth="1"/>
    <col min="19" max="19" width="28.8515625" style="3" customWidth="1"/>
    <col min="20" max="20" width="11.28125" style="3" customWidth="1"/>
    <col min="21" max="22" width="9.140625" style="3" customWidth="1"/>
    <col min="23" max="23" width="11.7109375" style="3" customWidth="1"/>
    <col min="24" max="31" width="9.140625" style="3" customWidth="1"/>
    <col min="32" max="32" width="12.00390625" style="3" customWidth="1"/>
    <col min="33" max="33" width="11.8515625" style="3" customWidth="1"/>
    <col min="34" max="34" width="9.140625" style="3" customWidth="1"/>
    <col min="35" max="35" width="13.421875" style="3" customWidth="1"/>
    <col min="36" max="36" width="12.28125" style="3" customWidth="1"/>
    <col min="37" max="37" width="11.57421875" style="3" customWidth="1"/>
    <col min="38" max="38" width="11.00390625" style="3" customWidth="1"/>
    <col min="39" max="39" width="12.7109375" style="3" customWidth="1"/>
    <col min="40" max="42" width="9.140625" style="3" customWidth="1"/>
    <col min="43" max="43" width="11.57421875" style="3" customWidth="1"/>
    <col min="44" max="44" width="10.8515625" style="3" customWidth="1"/>
    <col min="45" max="52" width="9.140625" style="3" customWidth="1"/>
    <col min="53" max="53" width="10.7109375" style="3" customWidth="1"/>
    <col min="54" max="54" width="11.00390625" style="3" customWidth="1"/>
    <col min="55" max="55" width="9.140625" style="3" customWidth="1"/>
    <col min="56" max="56" width="11.28125" style="3" customWidth="1"/>
    <col min="57" max="57" width="10.28125" style="3" customWidth="1"/>
    <col min="58" max="58" width="10.421875" style="3" customWidth="1"/>
    <col min="59" max="59" width="12.140625" style="3" customWidth="1"/>
    <col min="60" max="60" width="10.8515625" style="3" customWidth="1"/>
    <col min="61" max="61" width="9.140625" style="3" customWidth="1"/>
    <col min="62" max="62" width="10.8515625" style="3" customWidth="1"/>
    <col min="63" max="66" width="9.140625" style="3" customWidth="1"/>
    <col min="67" max="67" width="10.8515625" style="3" customWidth="1"/>
    <col min="68" max="68" width="10.57421875" style="3" customWidth="1"/>
    <col min="69" max="69" width="20.8515625" style="3" customWidth="1"/>
    <col min="70" max="70" width="9.140625" style="3" customWidth="1"/>
    <col min="71" max="71" width="8.28125" style="3" bestFit="1" customWidth="1"/>
    <col min="72" max="72" width="10.421875" style="3" customWidth="1"/>
    <col min="73" max="73" width="11.28125" style="3" bestFit="1" customWidth="1"/>
    <col min="74" max="74" width="7.140625" style="3" bestFit="1" customWidth="1"/>
    <col min="75" max="75" width="6.7109375" style="3" bestFit="1" customWidth="1"/>
    <col min="76" max="83" width="9.140625" style="1" customWidth="1"/>
    <col min="84" max="84" width="12.140625" style="1" customWidth="1"/>
    <col min="85" max="103" width="9.140625" style="1" customWidth="1"/>
    <col min="104" max="104" width="14.28125" style="1" customWidth="1"/>
    <col min="105" max="105" width="14.00390625" style="1" customWidth="1"/>
    <col min="106" max="16384" width="9.140625" style="1" customWidth="1"/>
  </cols>
  <sheetData>
    <row r="1" spans="2:27" ht="27.75">
      <c r="B1" s="50" t="s">
        <v>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2:27" ht="26.25">
      <c r="B2" s="50" t="s">
        <v>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2:9" ht="23.25">
      <c r="B3" s="15"/>
      <c r="C3" s="15"/>
      <c r="D3" s="15"/>
      <c r="E3" s="15"/>
      <c r="F3" s="15"/>
      <c r="G3" s="15"/>
      <c r="I3" s="15"/>
    </row>
    <row r="4" spans="9:17" ht="21" customHeight="1">
      <c r="I4" s="12" t="s">
        <v>2</v>
      </c>
      <c r="K4" s="5"/>
      <c r="L4" s="5"/>
      <c r="N4" s="25"/>
      <c r="O4" s="4"/>
      <c r="P4" s="12" t="s">
        <v>3</v>
      </c>
      <c r="Q4" s="19"/>
    </row>
    <row r="5" spans="5:17" ht="21" customHeight="1">
      <c r="E5" s="10"/>
      <c r="F5" s="10"/>
      <c r="G5" s="10"/>
      <c r="I5" s="12" t="s">
        <v>23</v>
      </c>
      <c r="M5" s="19"/>
      <c r="N5" s="26"/>
      <c r="O5" s="13"/>
      <c r="P5" s="12" t="s">
        <v>1</v>
      </c>
      <c r="Q5" s="19"/>
    </row>
    <row r="6" spans="2:17" s="9" customFormat="1" ht="21" customHeight="1">
      <c r="B6" s="10"/>
      <c r="D6" s="6"/>
      <c r="E6" s="10"/>
      <c r="F6" s="10"/>
      <c r="G6" s="10"/>
      <c r="I6" s="12" t="s">
        <v>5</v>
      </c>
      <c r="M6" s="19"/>
      <c r="N6" s="25"/>
      <c r="O6" s="4"/>
      <c r="P6" s="6"/>
      <c r="Q6" s="20"/>
    </row>
    <row r="7" spans="2:17" s="9" customFormat="1" ht="21" customHeight="1">
      <c r="B7" s="10"/>
      <c r="E7" s="10"/>
      <c r="F7" s="10"/>
      <c r="G7" s="10"/>
      <c r="I7" s="12" t="s">
        <v>10</v>
      </c>
      <c r="M7" s="19"/>
      <c r="N7" s="27"/>
      <c r="O7" s="14"/>
      <c r="P7" s="12" t="s">
        <v>0</v>
      </c>
      <c r="Q7" s="20"/>
    </row>
    <row r="8" spans="2:17" ht="21" customHeight="1">
      <c r="B8" s="1"/>
      <c r="C8" s="9"/>
      <c r="I8" s="12" t="s">
        <v>8</v>
      </c>
      <c r="M8" s="19"/>
      <c r="N8" s="27"/>
      <c r="O8" s="14"/>
      <c r="P8" s="12" t="s">
        <v>0</v>
      </c>
      <c r="Q8" s="20"/>
    </row>
    <row r="9" spans="2:17" ht="21" customHeight="1">
      <c r="B9" s="28"/>
      <c r="C9" s="17"/>
      <c r="D9" s="28"/>
      <c r="E9" s="18"/>
      <c r="I9" s="12" t="s">
        <v>9</v>
      </c>
      <c r="M9" s="19"/>
      <c r="N9" s="27"/>
      <c r="O9" s="14"/>
      <c r="P9" s="12" t="s">
        <v>0</v>
      </c>
      <c r="Q9" s="20"/>
    </row>
    <row r="10" ht="21" customHeight="1" thickBot="1">
      <c r="C10" s="17"/>
    </row>
    <row r="11" spans="1:19" s="8" customFormat="1" ht="67.5" customHeight="1">
      <c r="A11" s="30" t="s">
        <v>72</v>
      </c>
      <c r="B11" s="48" t="s">
        <v>24</v>
      </c>
      <c r="C11" s="46" t="s">
        <v>25</v>
      </c>
      <c r="D11" s="46" t="s">
        <v>26</v>
      </c>
      <c r="E11" s="46" t="s">
        <v>27</v>
      </c>
      <c r="F11" s="46" t="s">
        <v>28</v>
      </c>
      <c r="G11" s="46" t="s">
        <v>29</v>
      </c>
      <c r="H11" s="46" t="s">
        <v>30</v>
      </c>
      <c r="I11" s="53" t="s">
        <v>31</v>
      </c>
      <c r="J11" s="54"/>
      <c r="K11" s="54"/>
      <c r="L11" s="54"/>
      <c r="M11" s="55"/>
      <c r="N11" s="46" t="s">
        <v>32</v>
      </c>
      <c r="O11" s="46" t="s">
        <v>33</v>
      </c>
      <c r="P11" s="46" t="s">
        <v>34</v>
      </c>
      <c r="Q11" s="51" t="s">
        <v>35</v>
      </c>
      <c r="R11" s="30" t="s">
        <v>72</v>
      </c>
      <c r="S11" s="30" t="s">
        <v>72</v>
      </c>
    </row>
    <row r="12" spans="1:19" s="8" customFormat="1" ht="48" customHeight="1" thickBot="1">
      <c r="A12" s="8" t="s">
        <v>69</v>
      </c>
      <c r="B12" s="49"/>
      <c r="C12" s="47"/>
      <c r="D12" s="47"/>
      <c r="E12" s="47"/>
      <c r="F12" s="47"/>
      <c r="G12" s="47"/>
      <c r="H12" s="47"/>
      <c r="I12" s="21" t="s">
        <v>36</v>
      </c>
      <c r="J12" s="21" t="s">
        <v>30</v>
      </c>
      <c r="K12" s="21" t="s">
        <v>37</v>
      </c>
      <c r="L12" s="21" t="s">
        <v>78</v>
      </c>
      <c r="M12" s="21" t="s">
        <v>38</v>
      </c>
      <c r="N12" s="47"/>
      <c r="O12" s="47"/>
      <c r="P12" s="47"/>
      <c r="Q12" s="52"/>
      <c r="R12" s="45" t="s">
        <v>82</v>
      </c>
      <c r="S12" s="45" t="s">
        <v>73</v>
      </c>
    </row>
    <row r="13" spans="1:19" s="8" customFormat="1" ht="27" customHeight="1">
      <c r="A13" s="8">
        <f>IF($B$13="","",(VLOOKUP(B$13,Structure_Coordinates!$A$2:$E$200,1,FALSE)))</f>
        <v>1</v>
      </c>
      <c r="B13" s="56">
        <v>1</v>
      </c>
      <c r="C13" s="23" t="str">
        <f>IF(B13="","",VLOOKUP(B13,Structure_Coordinates!$A$2:$E$200,5,FALSE))</f>
        <v>CB</v>
      </c>
      <c r="D13" s="23" t="str">
        <f>IF(B13="","",VLOOKUP(B13,'Station-Offset'!$A$2:$C$200,2,FALSE))</f>
        <v>10+00</v>
      </c>
      <c r="E13" s="23">
        <f>IF(B13="","",VLOOKUP(B13,'Station-Offset'!$A$2:$C$500,3,FALSE))</f>
        <v>5</v>
      </c>
      <c r="F13" s="23">
        <f aca="true" t="shared" si="0" ref="F13:F19">IF(B13="","",S13)</f>
        <v>100</v>
      </c>
      <c r="G13" s="23" t="s">
        <v>12</v>
      </c>
      <c r="H13" s="23" t="s">
        <v>13</v>
      </c>
      <c r="I13" s="23" t="s">
        <v>50</v>
      </c>
      <c r="J13" s="23" t="s">
        <v>15</v>
      </c>
      <c r="K13" s="23" t="s">
        <v>16</v>
      </c>
      <c r="L13" s="23">
        <v>4.1</v>
      </c>
      <c r="M13" s="23">
        <f aca="true" t="shared" si="1" ref="M13:M19">IF(L13="","",S13-L13)</f>
        <v>95.9</v>
      </c>
      <c r="N13" s="23">
        <v>2</v>
      </c>
      <c r="O13" s="39" t="s">
        <v>21</v>
      </c>
      <c r="P13" s="39">
        <v>252</v>
      </c>
      <c r="Q13" s="40"/>
      <c r="R13" s="8">
        <f>VLOOKUP(N13,Structure_Coordinates!$A$2:$E$201,1,FALSE)</f>
        <v>2</v>
      </c>
      <c r="S13" s="8">
        <f>VLOOKUP(A13,Structure_Coordinates!$A$2:$E$500,4,FALSE)</f>
        <v>100</v>
      </c>
    </row>
    <row r="14" spans="1:19" s="7" customFormat="1" ht="27" customHeight="1">
      <c r="A14" s="8">
        <f>IF($B$13="","",(VLOOKUP(B$13,Structure_Coordinates!$A$2:$E$200,1,FALSE)))</f>
        <v>1</v>
      </c>
      <c r="B14" s="22"/>
      <c r="C14" s="23">
        <f>IF(B14="","",VLOOKUP(B14,Structure_Coordinates!$A$2:$E$200,5,FALSE))</f>
      </c>
      <c r="D14" s="23">
        <f>IF(B14="","",VLOOKUP(B14,'Station-Offset'!$A$2:$C$200,2,FALSE))</f>
      </c>
      <c r="E14" s="23">
        <f>IF(B14="","",VLOOKUP(B14,'Station-Offset'!$A$2:$C$500,3,FALSE))</f>
      </c>
      <c r="F14" s="23">
        <f t="shared" si="0"/>
      </c>
      <c r="G14" s="41"/>
      <c r="H14" s="41"/>
      <c r="I14" s="23" t="s">
        <v>50</v>
      </c>
      <c r="J14" s="23" t="s">
        <v>15</v>
      </c>
      <c r="K14" s="42" t="s">
        <v>17</v>
      </c>
      <c r="L14" s="43">
        <v>4.3</v>
      </c>
      <c r="M14" s="23">
        <f t="shared" si="1"/>
        <v>95.7</v>
      </c>
      <c r="N14" s="44">
        <v>3</v>
      </c>
      <c r="O14" s="39" t="s">
        <v>22</v>
      </c>
      <c r="P14" s="44"/>
      <c r="Q14" s="44"/>
      <c r="R14" s="8">
        <f>VLOOKUP(N14,Structure_Coordinates!$A$2:$E$201,1,FALSE)</f>
        <v>3</v>
      </c>
      <c r="S14" s="8">
        <f>VLOOKUP(A14,Structure_Coordinates!$A$2:$E$500,4,FALSE)</f>
        <v>100</v>
      </c>
    </row>
    <row r="15" spans="1:19" ht="27" customHeight="1">
      <c r="A15" s="8">
        <f>IF($B$13="","",(VLOOKUP(B$13,Structure_Coordinates!$A$2:$E$200,1,FALSE)))</f>
        <v>1</v>
      </c>
      <c r="B15" s="22"/>
      <c r="C15" s="23">
        <f>IF(B15="","",VLOOKUP(B15,Structure_Coordinates!$A$2:$E$200,5,FALSE))</f>
      </c>
      <c r="D15" s="23">
        <f>IF(B15="","",VLOOKUP(B15,'Station-Offset'!$A$2:$C$200,2,FALSE))</f>
      </c>
      <c r="E15" s="23">
        <f>IF(B15="","",VLOOKUP(B15,'Station-Offset'!$A$2:$C$500,3,FALSE))</f>
      </c>
      <c r="F15" s="23">
        <f t="shared" si="0"/>
      </c>
      <c r="G15" s="42"/>
      <c r="H15" s="42"/>
      <c r="I15" s="23" t="s">
        <v>20</v>
      </c>
      <c r="J15" s="23" t="s">
        <v>15</v>
      </c>
      <c r="K15" s="42" t="s">
        <v>18</v>
      </c>
      <c r="L15" s="43">
        <v>5.1</v>
      </c>
      <c r="M15" s="23">
        <f t="shared" si="1"/>
        <v>94.9</v>
      </c>
      <c r="N15" s="44">
        <v>4</v>
      </c>
      <c r="O15" s="39" t="s">
        <v>22</v>
      </c>
      <c r="P15" s="44"/>
      <c r="Q15" s="44"/>
      <c r="R15" s="8">
        <f>VLOOKUP(N15,Structure_Coordinates!$A$2:$E$201,1,FALSE)</f>
        <v>4</v>
      </c>
      <c r="S15" s="8">
        <f>VLOOKUP(A15,Structure_Coordinates!$A$2:$E$500,4,FALSE)</f>
        <v>100</v>
      </c>
    </row>
    <row r="16" spans="1:19" ht="27" customHeight="1">
      <c r="A16" s="8">
        <f>IF($B$13="","",(VLOOKUP(B$13,Structure_Coordinates!$A$2:$E$200,1,FALSE)))</f>
        <v>1</v>
      </c>
      <c r="B16" s="22"/>
      <c r="C16" s="23">
        <f>IF(B16="","",VLOOKUP(B16,Structure_Coordinates!$A$2:$E$200,5,FALSE))</f>
      </c>
      <c r="D16" s="23">
        <f>IF(B16="","",VLOOKUP(B16,'Station-Offset'!$A$2:$C$200,2,FALSE))</f>
      </c>
      <c r="E16" s="23">
        <f>IF(B16="","",VLOOKUP(B16,'Station-Offset'!$A$2:$C$500,3,FALSE))</f>
      </c>
      <c r="F16" s="23">
        <f t="shared" si="0"/>
      </c>
      <c r="G16" s="42"/>
      <c r="H16" s="42"/>
      <c r="I16" s="23"/>
      <c r="J16" s="23"/>
      <c r="K16" s="42"/>
      <c r="L16" s="42"/>
      <c r="M16" s="23">
        <f t="shared" si="1"/>
      </c>
      <c r="N16" s="44"/>
      <c r="O16" s="39"/>
      <c r="P16" s="44"/>
      <c r="Q16" s="44"/>
      <c r="R16" s="8" t="e">
        <f>VLOOKUP(N16,Structure_Coordinates!$A$2:$E$201,1,FALSE)</f>
        <v>#N/A</v>
      </c>
      <c r="S16" s="8">
        <f>VLOOKUP(A16,Structure_Coordinates!$A$2:$E$500,4,FALSE)</f>
        <v>100</v>
      </c>
    </row>
    <row r="17" spans="1:19" ht="27" customHeight="1">
      <c r="A17" s="8">
        <f>IF($B$13="","",(VLOOKUP(B$13,Structure_Coordinates!$A$2:$E$200,1,FALSE)))</f>
        <v>1</v>
      </c>
      <c r="B17" s="22"/>
      <c r="C17" s="23">
        <f>IF(B17="","",VLOOKUP(B17,Structure_Coordinates!$A$2:$E$200,5,FALSE))</f>
      </c>
      <c r="D17" s="23">
        <f>IF(B17="","",VLOOKUP(B17,'Station-Offset'!$A$2:$C$200,2,FALSE))</f>
      </c>
      <c r="E17" s="23">
        <f>IF(B17="","",VLOOKUP(B17,'Station-Offset'!$A$2:$C$500,3,FALSE))</f>
      </c>
      <c r="F17" s="23">
        <f t="shared" si="0"/>
      </c>
      <c r="G17" s="42"/>
      <c r="H17" s="42"/>
      <c r="I17" s="23"/>
      <c r="J17" s="23"/>
      <c r="K17" s="42"/>
      <c r="L17" s="42"/>
      <c r="M17" s="23">
        <f t="shared" si="1"/>
      </c>
      <c r="N17" s="44"/>
      <c r="O17" s="39"/>
      <c r="P17" s="44"/>
      <c r="Q17" s="44"/>
      <c r="R17" s="8" t="e">
        <f>VLOOKUP(N17,Structure_Coordinates!$A$2:$E$201,1,FALSE)</f>
        <v>#N/A</v>
      </c>
      <c r="S17" s="8">
        <f>VLOOKUP(A17,Structure_Coordinates!$A$2:$E$500,4,FALSE)</f>
        <v>100</v>
      </c>
    </row>
    <row r="18" spans="1:19" ht="27" customHeight="1">
      <c r="A18" s="8">
        <f>IF($B$18="","",(VLOOKUP(B$18,Structure_Coordinates!$A$2:$E$200,1,FALSE)))</f>
        <v>2</v>
      </c>
      <c r="B18" s="56">
        <v>2</v>
      </c>
      <c r="C18" s="23" t="str">
        <f>IF(B18="","",VLOOKUP(B18,Structure_Coordinates!$A$2:$E$200,5,FALSE))</f>
        <v>PP</v>
      </c>
      <c r="D18" s="23">
        <f>IF(B18="","",VLOOKUP(B18,'Station-Offset'!$A$2:$C$200,3,FALSE))</f>
        <v>10</v>
      </c>
      <c r="E18" s="23">
        <f>IF(B18="","",VLOOKUP(B18,'Station-Offset'!$A$2:$C$500,3,FALSE))</f>
        <v>10</v>
      </c>
      <c r="F18" s="23">
        <f t="shared" si="0"/>
        <v>200</v>
      </c>
      <c r="G18" s="42" t="s">
        <v>12</v>
      </c>
      <c r="H18" s="42" t="s">
        <v>13</v>
      </c>
      <c r="I18" s="23" t="s">
        <v>20</v>
      </c>
      <c r="J18" s="23" t="s">
        <v>15</v>
      </c>
      <c r="K18" s="42" t="s">
        <v>19</v>
      </c>
      <c r="L18" s="42">
        <v>6.2</v>
      </c>
      <c r="M18" s="23">
        <f t="shared" si="1"/>
        <v>193.8</v>
      </c>
      <c r="N18" s="44">
        <v>1</v>
      </c>
      <c r="O18" s="39" t="s">
        <v>40</v>
      </c>
      <c r="P18" s="44">
        <v>253</v>
      </c>
      <c r="Q18" s="44"/>
      <c r="R18" s="8">
        <f>VLOOKUP(N18,Structure_Coordinates!$A$2:$E$201,1,FALSE)</f>
        <v>1</v>
      </c>
      <c r="S18" s="8">
        <f>VLOOKUP(A18,Structure_Coordinates!$A$2:$E$500,4,FALSE)</f>
        <v>200</v>
      </c>
    </row>
    <row r="19" spans="1:19" ht="27" customHeight="1">
      <c r="A19" s="8">
        <f>IF($B$18="","",(VLOOKUP(B$18,Structure_Coordinates!$A$2:$E$200,1,FALSE)))</f>
        <v>2</v>
      </c>
      <c r="B19" s="22"/>
      <c r="C19" s="23">
        <f>IF(B19="","",VLOOKUP(B19,Structure_Coordinates!$A$2:$E$200,5,FALSE))</f>
      </c>
      <c r="D19" s="23">
        <f>IF(B19="","",VLOOKUP(B19,'Station-Offset'!$A$2:$C$200,2,FALSE))</f>
      </c>
      <c r="E19" s="23">
        <f>IF(B19="","",VLOOKUP(B19,'Station-Offset'!$A$2:$C$500,3,FALSE))</f>
      </c>
      <c r="F19" s="23">
        <f t="shared" si="0"/>
      </c>
      <c r="G19" s="42"/>
      <c r="H19" s="42"/>
      <c r="I19" s="23" t="s">
        <v>20</v>
      </c>
      <c r="J19" s="23" t="s">
        <v>48</v>
      </c>
      <c r="K19" s="42" t="s">
        <v>18</v>
      </c>
      <c r="L19" s="42">
        <v>6.3</v>
      </c>
      <c r="M19" s="23">
        <f t="shared" si="1"/>
        <v>193.7</v>
      </c>
      <c r="N19" s="44">
        <v>4</v>
      </c>
      <c r="O19" s="39" t="s">
        <v>21</v>
      </c>
      <c r="P19" s="44">
        <v>253</v>
      </c>
      <c r="Q19" s="44"/>
      <c r="R19" s="8">
        <f>VLOOKUP(N19,Structure_Coordinates!$A$2:$E$201,1,FALSE)</f>
        <v>4</v>
      </c>
      <c r="S19" s="8">
        <f>VLOOKUP(A19,Structure_Coordinates!$A$2:$E$500,4,FALSE)</f>
        <v>200</v>
      </c>
    </row>
    <row r="20" spans="1:19" ht="27" customHeight="1">
      <c r="A20" s="8">
        <f>IF($B$18="","",(VLOOKUP(B$18,Structure_Coordinates!$A$2:$E$200,1,FALSE)))</f>
        <v>2</v>
      </c>
      <c r="B20" s="22"/>
      <c r="C20" s="23">
        <f>IF(B20="","",VLOOKUP(B20,Structure_Coordinates!$A$2:$E$200,5,FALSE))</f>
      </c>
      <c r="D20" s="23">
        <f>IF(B20="","",VLOOKUP(B20,'Station-Offset'!$A$2:$C$200,2,FALSE))</f>
      </c>
      <c r="E20" s="23">
        <f>IF(B20="","",VLOOKUP(B20,'Station-Offset'!$A$2:$C$500,3,FALSE))</f>
      </c>
      <c r="F20" s="23">
        <f aca="true" t="shared" si="2" ref="F20:F42">IF(B20="","",S20)</f>
      </c>
      <c r="G20" s="42"/>
      <c r="H20" s="42"/>
      <c r="I20" s="23"/>
      <c r="J20" s="23"/>
      <c r="K20" s="42"/>
      <c r="L20" s="42"/>
      <c r="M20" s="23">
        <f aca="true" t="shared" si="3" ref="M20:M42">IF(L20="","",S20-L20)</f>
      </c>
      <c r="N20" s="44"/>
      <c r="O20" s="39"/>
      <c r="P20" s="44"/>
      <c r="Q20" s="44"/>
      <c r="R20" s="8" t="e">
        <f>VLOOKUP(N20,Structure_Coordinates!$A$2:$E$201,1,FALSE)</f>
        <v>#N/A</v>
      </c>
      <c r="S20" s="8">
        <f>VLOOKUP(A20,Structure_Coordinates!$A$2:$E$500,4,FALSE)</f>
        <v>200</v>
      </c>
    </row>
    <row r="21" spans="1:19" ht="27" customHeight="1">
      <c r="A21" s="8">
        <f>IF($B$18="","",(VLOOKUP(B$18,Structure_Coordinates!$A$2:$E$200,1,FALSE)))</f>
        <v>2</v>
      </c>
      <c r="B21" s="22"/>
      <c r="C21" s="23">
        <f>IF(B21="","",VLOOKUP(B21,Structure_Coordinates!$A$2:$E$200,5,FALSE))</f>
      </c>
      <c r="D21" s="23">
        <f>IF(B21="","",VLOOKUP(B21,'Station-Offset'!$A$2:$C$200,2,FALSE))</f>
      </c>
      <c r="E21" s="23">
        <f>IF(B21="","",VLOOKUP(B21,'Station-Offset'!$A$2:$C$500,3,FALSE))</f>
      </c>
      <c r="F21" s="23">
        <f t="shared" si="2"/>
      </c>
      <c r="G21" s="42"/>
      <c r="H21" s="42"/>
      <c r="I21" s="23"/>
      <c r="J21" s="23"/>
      <c r="K21" s="42"/>
      <c r="L21" s="42"/>
      <c r="M21" s="23">
        <f t="shared" si="3"/>
      </c>
      <c r="N21" s="44"/>
      <c r="O21" s="39"/>
      <c r="P21" s="44"/>
      <c r="Q21" s="44"/>
      <c r="R21" s="8" t="e">
        <f>VLOOKUP(N21,Structure_Coordinates!$A$2:$E$201,1,FALSE)</f>
        <v>#N/A</v>
      </c>
      <c r="S21" s="8">
        <f>VLOOKUP(A21,Structure_Coordinates!$A$2:$E$500,4,FALSE)</f>
        <v>200</v>
      </c>
    </row>
    <row r="22" spans="1:19" ht="27" customHeight="1">
      <c r="A22" s="8">
        <f>IF($B$18="","",(VLOOKUP(B$18,Structure_Coordinates!$A$2:$E$200,1,FALSE)))</f>
        <v>2</v>
      </c>
      <c r="B22" s="22"/>
      <c r="C22" s="23">
        <f>IF(B22="","",VLOOKUP(B22,Structure_Coordinates!$A$2:$E$200,5,FALSE))</f>
      </c>
      <c r="D22" s="23">
        <f>IF(B22="","",VLOOKUP(B22,'Station-Offset'!$A$2:$C$200,2,FALSE))</f>
      </c>
      <c r="E22" s="23">
        <f>IF(B22="","",VLOOKUP(B22,'Station-Offset'!$A$2:$C$500,3,FALSE))</f>
      </c>
      <c r="F22" s="23">
        <f t="shared" si="2"/>
      </c>
      <c r="G22" s="42"/>
      <c r="H22" s="42"/>
      <c r="I22" s="23"/>
      <c r="J22" s="23"/>
      <c r="K22" s="42"/>
      <c r="L22" s="42"/>
      <c r="M22" s="23">
        <f t="shared" si="3"/>
      </c>
      <c r="N22" s="44"/>
      <c r="O22" s="39"/>
      <c r="P22" s="44"/>
      <c r="Q22" s="44"/>
      <c r="R22" s="8" t="e">
        <f>VLOOKUP(N22,Structure_Coordinates!$A$2:$E$201,1,FALSE)</f>
        <v>#N/A</v>
      </c>
      <c r="S22" s="8">
        <f>VLOOKUP(A22,Structure_Coordinates!$A$2:$E$500,4,FALSE)</f>
        <v>200</v>
      </c>
    </row>
    <row r="23" spans="1:19" ht="27" customHeight="1">
      <c r="A23" s="8">
        <f>IF($B$23="","",(VLOOKUP(B$23,Structure_Coordinates!$A$2:$E$200,1,FALSE)))</f>
      </c>
      <c r="B23" s="56"/>
      <c r="C23" s="23">
        <f>IF(B23="","",VLOOKUP(B23,Structure_Coordinates!$A$2:$E$200,5,FALSE))</f>
      </c>
      <c r="D23" s="23">
        <f>IF(B23="","",VLOOKUP(B23,'Station-Offset'!$A$2:$C$200,2,FALSE))</f>
      </c>
      <c r="E23" s="23">
        <f>IF(B23="","",VLOOKUP(B23,'Station-Offset'!$A$2:$C$500,3,FALSE))</f>
      </c>
      <c r="F23" s="23">
        <f t="shared" si="2"/>
      </c>
      <c r="G23" s="42"/>
      <c r="H23" s="42"/>
      <c r="I23" s="23"/>
      <c r="J23" s="23"/>
      <c r="K23" s="42"/>
      <c r="L23" s="42"/>
      <c r="M23" s="23">
        <f t="shared" si="3"/>
      </c>
      <c r="N23" s="44"/>
      <c r="O23" s="39"/>
      <c r="P23" s="44"/>
      <c r="Q23" s="44"/>
      <c r="R23" s="8" t="e">
        <f>VLOOKUP(N23,Structure_Coordinates!$A$2:$E$201,1,FALSE)</f>
        <v>#N/A</v>
      </c>
      <c r="S23" s="8" t="e">
        <f>VLOOKUP(A23,Structure_Coordinates!$A$2:$E$500,4,FALSE)</f>
        <v>#N/A</v>
      </c>
    </row>
    <row r="24" spans="1:19" ht="27" customHeight="1">
      <c r="A24" s="8">
        <f>IF($B$23="","",(VLOOKUP(B$23,Structure_Coordinates!$A$2:$E$200,1,FALSE)))</f>
      </c>
      <c r="B24" s="22"/>
      <c r="C24" s="23">
        <f>IF(B24="","",VLOOKUP(B24,Structure_Coordinates!$A$2:$E$200,5,FALSE))</f>
      </c>
      <c r="D24" s="23">
        <f>IF(B24="","",VLOOKUP(B24,'Station-Offset'!$A$2:$C$200,2,FALSE))</f>
      </c>
      <c r="E24" s="23">
        <f>IF(B24="","",VLOOKUP(B24,'Station-Offset'!$A$2:$C$500,3,FALSE))</f>
      </c>
      <c r="F24" s="23">
        <f t="shared" si="2"/>
      </c>
      <c r="G24" s="42"/>
      <c r="H24" s="42"/>
      <c r="I24" s="23"/>
      <c r="J24" s="23"/>
      <c r="K24" s="42"/>
      <c r="L24" s="42"/>
      <c r="M24" s="23">
        <f t="shared" si="3"/>
      </c>
      <c r="N24" s="44"/>
      <c r="O24" s="39"/>
      <c r="P24" s="44"/>
      <c r="Q24" s="44"/>
      <c r="R24" s="8" t="e">
        <f>VLOOKUP(N24,Structure_Coordinates!$A$2:$E$201,1,FALSE)</f>
        <v>#N/A</v>
      </c>
      <c r="S24" s="8" t="e">
        <f>VLOOKUP(A24,Structure_Coordinates!$A$2:$E$500,4,FALSE)</f>
        <v>#N/A</v>
      </c>
    </row>
    <row r="25" spans="1:19" ht="27" customHeight="1">
      <c r="A25" s="8">
        <f>IF($B$23="","",(VLOOKUP(B$23,Structure_Coordinates!$A$2:$E$200,1,FALSE)))</f>
      </c>
      <c r="B25" s="22"/>
      <c r="C25" s="23">
        <f>IF(B25="","",VLOOKUP(B25,Structure_Coordinates!$A$2:$E$200,5,FALSE))</f>
      </c>
      <c r="D25" s="23">
        <f>IF(B25="","",VLOOKUP(B25,'Station-Offset'!$A$2:$C$200,2,FALSE))</f>
      </c>
      <c r="E25" s="23">
        <f>IF(B25="","",VLOOKUP(B25,'Station-Offset'!$A$2:$C$500,3,FALSE))</f>
      </c>
      <c r="F25" s="23">
        <f t="shared" si="2"/>
      </c>
      <c r="G25" s="42"/>
      <c r="H25" s="42"/>
      <c r="I25" s="23"/>
      <c r="J25" s="23"/>
      <c r="K25" s="42"/>
      <c r="L25" s="42"/>
      <c r="M25" s="23">
        <f t="shared" si="3"/>
      </c>
      <c r="N25" s="44"/>
      <c r="O25" s="39"/>
      <c r="P25" s="44"/>
      <c r="Q25" s="44"/>
      <c r="R25" s="8" t="e">
        <f>VLOOKUP(N25,Structure_Coordinates!$A$2:$E$201,1,FALSE)</f>
        <v>#N/A</v>
      </c>
      <c r="S25" s="8" t="e">
        <f>VLOOKUP(A25,Structure_Coordinates!$A$2:$E$500,4,FALSE)</f>
        <v>#N/A</v>
      </c>
    </row>
    <row r="26" spans="1:19" ht="27" customHeight="1">
      <c r="A26" s="8">
        <f>IF($B$23="","",(VLOOKUP(B$23,Structure_Coordinates!$A$2:$E$200,1,FALSE)))</f>
      </c>
      <c r="B26" s="22"/>
      <c r="C26" s="23">
        <f>IF(B26="","",VLOOKUP(B26,Structure_Coordinates!$A$2:$E$200,5,FALSE))</f>
      </c>
      <c r="D26" s="23">
        <f>IF(B26="","",VLOOKUP(B26,'Station-Offset'!$A$2:$C$200,2,FALSE))</f>
      </c>
      <c r="E26" s="23">
        <f>IF(B26="","",VLOOKUP(B26,'Station-Offset'!$A$2:$C$500,3,FALSE))</f>
      </c>
      <c r="F26" s="23">
        <f t="shared" si="2"/>
      </c>
      <c r="G26" s="42"/>
      <c r="H26" s="42"/>
      <c r="I26" s="23"/>
      <c r="J26" s="23"/>
      <c r="K26" s="42"/>
      <c r="L26" s="42"/>
      <c r="M26" s="23">
        <f t="shared" si="3"/>
      </c>
      <c r="N26" s="44"/>
      <c r="O26" s="39"/>
      <c r="P26" s="44"/>
      <c r="Q26" s="44"/>
      <c r="R26" s="8" t="e">
        <f>VLOOKUP(N26,Structure_Coordinates!$A$2:$E$201,1,FALSE)</f>
        <v>#N/A</v>
      </c>
      <c r="S26" s="8" t="e">
        <f>VLOOKUP(A26,Structure_Coordinates!$A$2:$E$500,4,FALSE)</f>
        <v>#N/A</v>
      </c>
    </row>
    <row r="27" spans="1:19" ht="27" customHeight="1">
      <c r="A27" s="8">
        <f>IF($B$23="","",(VLOOKUP(B$23,Structure_Coordinates!$A$2:$E$200,1,FALSE)))</f>
      </c>
      <c r="B27" s="22"/>
      <c r="C27" s="23">
        <f>IF(B27="","",VLOOKUP(B27,Structure_Coordinates!$A$2:$E$200,5,FALSE))</f>
      </c>
      <c r="D27" s="23">
        <f>IF(B27="","",VLOOKUP(B27,'Station-Offset'!$A$2:$C$200,2,FALSE))</f>
      </c>
      <c r="E27" s="23">
        <f>IF(B27="","",VLOOKUP(B27,'Station-Offset'!$A$2:$C$500,3,FALSE))</f>
      </c>
      <c r="F27" s="23">
        <f t="shared" si="2"/>
      </c>
      <c r="G27" s="42"/>
      <c r="H27" s="42"/>
      <c r="I27" s="23"/>
      <c r="J27" s="23"/>
      <c r="K27" s="42"/>
      <c r="L27" s="42"/>
      <c r="M27" s="23">
        <f t="shared" si="3"/>
      </c>
      <c r="N27" s="44"/>
      <c r="O27" s="39"/>
      <c r="P27" s="44"/>
      <c r="Q27" s="44"/>
      <c r="R27" s="8" t="e">
        <f>VLOOKUP(N27,Structure_Coordinates!$A$2:$E$201,1,FALSE)</f>
        <v>#N/A</v>
      </c>
      <c r="S27" s="8" t="e">
        <f>VLOOKUP(A27,Structure_Coordinates!$A$2:$E$500,4,FALSE)</f>
        <v>#N/A</v>
      </c>
    </row>
    <row r="28" spans="1:19" ht="27" customHeight="1">
      <c r="A28" s="8">
        <f>IF($B$28="","",(VLOOKUP(B$28,Structure_Coordinates!$A$2:$E$200,1,FALSE)))</f>
      </c>
      <c r="B28" s="56"/>
      <c r="C28" s="23">
        <f>IF(B28="","",VLOOKUP(B28,Structure_Coordinates!$A$2:$E$200,5,FALSE))</f>
      </c>
      <c r="D28" s="23">
        <f>IF(B28="","",VLOOKUP(B28,'Station-Offset'!$A$2:$C$200,2,FALSE))</f>
      </c>
      <c r="E28" s="23">
        <f>IF(B28="","",VLOOKUP(B28,'Station-Offset'!$A$2:$C$500,3,FALSE))</f>
      </c>
      <c r="F28" s="23">
        <f t="shared" si="2"/>
      </c>
      <c r="G28" s="42"/>
      <c r="H28" s="42"/>
      <c r="I28" s="23"/>
      <c r="J28" s="23"/>
      <c r="K28" s="42"/>
      <c r="L28" s="42"/>
      <c r="M28" s="23">
        <f t="shared" si="3"/>
      </c>
      <c r="N28" s="44"/>
      <c r="O28" s="39"/>
      <c r="P28" s="44"/>
      <c r="Q28" s="44"/>
      <c r="R28" s="8" t="e">
        <f>VLOOKUP(N28,Structure_Coordinates!$A$2:$E$201,1,FALSE)</f>
        <v>#N/A</v>
      </c>
      <c r="S28" s="8" t="e">
        <f>VLOOKUP(A28,Structure_Coordinates!$A$2:$E$500,4,FALSE)</f>
        <v>#N/A</v>
      </c>
    </row>
    <row r="29" spans="1:19" ht="27" customHeight="1">
      <c r="A29" s="8">
        <f>IF($B$28="","",(VLOOKUP(B$28,Structure_Coordinates!$A$2:$E$200,1,FALSE)))</f>
      </c>
      <c r="B29" s="22"/>
      <c r="C29" s="23">
        <f>IF(B29="","",VLOOKUP(B29,Structure_Coordinates!$A$2:$E$200,5,FALSE))</f>
      </c>
      <c r="D29" s="23">
        <f>IF(B29="","",VLOOKUP(B29,'Station-Offset'!$A$2:$C$200,2,FALSE))</f>
      </c>
      <c r="E29" s="23">
        <f>IF(B29="","",VLOOKUP(B29,'Station-Offset'!$A$2:$C$500,3,FALSE))</f>
      </c>
      <c r="F29" s="23">
        <f t="shared" si="2"/>
      </c>
      <c r="G29" s="42"/>
      <c r="H29" s="42"/>
      <c r="I29" s="23"/>
      <c r="J29" s="23"/>
      <c r="K29" s="42"/>
      <c r="L29" s="42"/>
      <c r="M29" s="23">
        <f t="shared" si="3"/>
      </c>
      <c r="N29" s="44"/>
      <c r="O29" s="39"/>
      <c r="P29" s="44"/>
      <c r="Q29" s="44"/>
      <c r="R29" s="8" t="e">
        <f>VLOOKUP(N29,Structure_Coordinates!$A$2:$E$201,1,FALSE)</f>
        <v>#N/A</v>
      </c>
      <c r="S29" s="8" t="e">
        <f>VLOOKUP(A29,Structure_Coordinates!$A$2:$E$500,4,FALSE)</f>
        <v>#N/A</v>
      </c>
    </row>
    <row r="30" spans="1:19" ht="27" customHeight="1">
      <c r="A30" s="8">
        <f>IF($B$28="","",(VLOOKUP(B$28,Structure_Coordinates!$A$2:$E$200,1,FALSE)))</f>
      </c>
      <c r="B30" s="22"/>
      <c r="C30" s="23">
        <f>IF(B30="","",VLOOKUP(B30,Structure_Coordinates!$A$2:$E$200,5,FALSE))</f>
      </c>
      <c r="D30" s="23">
        <f>IF(B30="","",VLOOKUP(B30,'Station-Offset'!$A$2:$C$200,2,FALSE))</f>
      </c>
      <c r="E30" s="23">
        <f>IF(B30="","",VLOOKUP(B30,'Station-Offset'!$A$2:$C$500,3,FALSE))</f>
      </c>
      <c r="F30" s="23">
        <f t="shared" si="2"/>
      </c>
      <c r="G30" s="42"/>
      <c r="H30" s="42"/>
      <c r="I30" s="23"/>
      <c r="J30" s="23"/>
      <c r="K30" s="42"/>
      <c r="L30" s="42"/>
      <c r="M30" s="23">
        <f t="shared" si="3"/>
      </c>
      <c r="N30" s="44"/>
      <c r="O30" s="39"/>
      <c r="P30" s="44"/>
      <c r="Q30" s="44"/>
      <c r="R30" s="8" t="e">
        <f>VLOOKUP(N30,Structure_Coordinates!$A$2:$E$201,1,FALSE)</f>
        <v>#N/A</v>
      </c>
      <c r="S30" s="8" t="e">
        <f>VLOOKUP(A30,Structure_Coordinates!$A$2:$E$500,4,FALSE)</f>
        <v>#N/A</v>
      </c>
    </row>
    <row r="31" spans="1:19" ht="27" customHeight="1">
      <c r="A31" s="8">
        <f>IF($B$28="","",(VLOOKUP(B$28,Structure_Coordinates!$A$2:$E$200,1,FALSE)))</f>
      </c>
      <c r="B31" s="22"/>
      <c r="C31" s="23">
        <f>IF(B31="","",VLOOKUP(B31,Structure_Coordinates!$A$2:$E$200,5,FALSE))</f>
      </c>
      <c r="D31" s="23">
        <f>IF(B31="","",VLOOKUP(B31,'Station-Offset'!$A$2:$C$200,2,FALSE))</f>
      </c>
      <c r="E31" s="23">
        <f>IF(B31="","",VLOOKUP(B31,'Station-Offset'!$A$2:$C$500,3,FALSE))</f>
      </c>
      <c r="F31" s="23">
        <f t="shared" si="2"/>
      </c>
      <c r="G31" s="42"/>
      <c r="H31" s="42"/>
      <c r="I31" s="23"/>
      <c r="J31" s="23"/>
      <c r="K31" s="42"/>
      <c r="L31" s="42"/>
      <c r="M31" s="23">
        <f t="shared" si="3"/>
      </c>
      <c r="N31" s="44"/>
      <c r="O31" s="39"/>
      <c r="P31" s="44"/>
      <c r="Q31" s="44"/>
      <c r="R31" s="8" t="e">
        <f>VLOOKUP(N31,Structure_Coordinates!$A$2:$E$201,1,FALSE)</f>
        <v>#N/A</v>
      </c>
      <c r="S31" s="8" t="e">
        <f>VLOOKUP(A31,Structure_Coordinates!$A$2:$E$500,4,FALSE)</f>
        <v>#N/A</v>
      </c>
    </row>
    <row r="32" spans="1:19" ht="27" customHeight="1">
      <c r="A32" s="8">
        <f>IF($B$28="","",(VLOOKUP(B$28,Structure_Coordinates!$A$2:$E$200,1,FALSE)))</f>
      </c>
      <c r="B32" s="22"/>
      <c r="C32" s="23">
        <f>IF(B32="","",VLOOKUP(B32,Structure_Coordinates!$A$2:$E$200,5,FALSE))</f>
      </c>
      <c r="D32" s="23">
        <f>IF(B32="","",VLOOKUP(B32,'Station-Offset'!$A$2:$C$200,2,FALSE))</f>
      </c>
      <c r="E32" s="23">
        <f>IF(B32="","",VLOOKUP(B32,'Station-Offset'!$A$2:$C$500,3,FALSE))</f>
      </c>
      <c r="F32" s="23">
        <f t="shared" si="2"/>
      </c>
      <c r="G32" s="42"/>
      <c r="H32" s="42"/>
      <c r="I32" s="23"/>
      <c r="J32" s="23"/>
      <c r="K32" s="42"/>
      <c r="L32" s="42"/>
      <c r="M32" s="23">
        <f t="shared" si="3"/>
      </c>
      <c r="N32" s="44"/>
      <c r="O32" s="39"/>
      <c r="P32" s="44"/>
      <c r="Q32" s="44"/>
      <c r="R32" s="8" t="e">
        <f>VLOOKUP(N32,Structure_Coordinates!$A$2:$E$201,1,FALSE)</f>
        <v>#N/A</v>
      </c>
      <c r="S32" s="8" t="e">
        <f>VLOOKUP(A32,Structure_Coordinates!$A$2:$E$500,4,FALSE)</f>
        <v>#N/A</v>
      </c>
    </row>
    <row r="33" spans="1:19" ht="27" customHeight="1">
      <c r="A33" s="8">
        <f>IF($B$33="","",(VLOOKUP(B$33,Structure_Coordinates!$A$2:$E$200,1,FALSE)))</f>
      </c>
      <c r="B33" s="56"/>
      <c r="C33" s="23">
        <f>IF(B33="","",VLOOKUP(B33,Structure_Coordinates!$A$2:$E$200,5,FALSE))</f>
      </c>
      <c r="D33" s="23">
        <f>IF(B33="","",VLOOKUP(B33,'Station-Offset'!$A$2:$C$200,2,FALSE))</f>
      </c>
      <c r="E33" s="23">
        <f>IF(B33="","",VLOOKUP(B33,'Station-Offset'!$A$2:$C$500,3,FALSE))</f>
      </c>
      <c r="F33" s="23">
        <f t="shared" si="2"/>
      </c>
      <c r="G33" s="42"/>
      <c r="H33" s="42"/>
      <c r="I33" s="23"/>
      <c r="J33" s="23"/>
      <c r="K33" s="42"/>
      <c r="L33" s="42"/>
      <c r="M33" s="23">
        <f t="shared" si="3"/>
      </c>
      <c r="N33" s="44"/>
      <c r="O33" s="39"/>
      <c r="P33" s="44"/>
      <c r="Q33" s="44"/>
      <c r="R33" s="8" t="e">
        <f>VLOOKUP(N33,Structure_Coordinates!$A$2:$E$201,1,FALSE)</f>
        <v>#N/A</v>
      </c>
      <c r="S33" s="8" t="e">
        <f>VLOOKUP(A33,Structure_Coordinates!$A$2:$E$500,4,FALSE)</f>
        <v>#N/A</v>
      </c>
    </row>
    <row r="34" spans="1:19" ht="27" customHeight="1">
      <c r="A34" s="8">
        <f>IF($B$33="","",(VLOOKUP(B$33,Structure_Coordinates!$A$2:$E$200,1,FALSE)))</f>
      </c>
      <c r="B34" s="22"/>
      <c r="C34" s="23">
        <f>IF(B34="","",VLOOKUP(B34,Structure_Coordinates!$A$2:$E$200,5,FALSE))</f>
      </c>
      <c r="D34" s="23">
        <f>IF(B34="","",VLOOKUP(B34,'Station-Offset'!$A$2:$C$200,2,FALSE))</f>
      </c>
      <c r="E34" s="23">
        <f>IF(B34="","",VLOOKUP(B34,'Station-Offset'!$A$2:$C$500,3,FALSE))</f>
      </c>
      <c r="F34" s="23">
        <f t="shared" si="2"/>
      </c>
      <c r="G34" s="42"/>
      <c r="H34" s="42"/>
      <c r="I34" s="23"/>
      <c r="J34" s="23"/>
      <c r="K34" s="42"/>
      <c r="L34" s="42"/>
      <c r="M34" s="23">
        <f t="shared" si="3"/>
      </c>
      <c r="N34" s="44"/>
      <c r="O34" s="39"/>
      <c r="P34" s="44"/>
      <c r="Q34" s="44"/>
      <c r="R34" s="8" t="e">
        <f>VLOOKUP(N34,Structure_Coordinates!$A$2:$E$201,1,FALSE)</f>
        <v>#N/A</v>
      </c>
      <c r="S34" s="8" t="e">
        <f>VLOOKUP(A34,Structure_Coordinates!$A$2:$E$500,4,FALSE)</f>
        <v>#N/A</v>
      </c>
    </row>
    <row r="35" spans="1:19" ht="27" customHeight="1">
      <c r="A35" s="8">
        <f>IF($B$33="","",(VLOOKUP(B$33,Structure_Coordinates!$A$2:$E$200,1,FALSE)))</f>
      </c>
      <c r="B35" s="22"/>
      <c r="C35" s="23">
        <f>IF(B35="","",VLOOKUP(B35,Structure_Coordinates!$A$2:$E$200,5,FALSE))</f>
      </c>
      <c r="D35" s="23">
        <f>IF(B35="","",VLOOKUP(B35,'Station-Offset'!$A$2:$C$200,2,FALSE))</f>
      </c>
      <c r="E35" s="23">
        <f>IF(B35="","",VLOOKUP(B35,'Station-Offset'!$A$2:$C$500,3,FALSE))</f>
      </c>
      <c r="F35" s="23">
        <f t="shared" si="2"/>
      </c>
      <c r="G35" s="42"/>
      <c r="H35" s="42"/>
      <c r="I35" s="23"/>
      <c r="J35" s="23"/>
      <c r="K35" s="42"/>
      <c r="L35" s="42"/>
      <c r="M35" s="23">
        <f t="shared" si="3"/>
      </c>
      <c r="N35" s="44"/>
      <c r="O35" s="39"/>
      <c r="P35" s="44"/>
      <c r="Q35" s="44"/>
      <c r="R35" s="8" t="e">
        <f>VLOOKUP(N35,Structure_Coordinates!$A$2:$E$201,1,FALSE)</f>
        <v>#N/A</v>
      </c>
      <c r="S35" s="8" t="e">
        <f>VLOOKUP(A35,Structure_Coordinates!$A$2:$E$500,4,FALSE)</f>
        <v>#N/A</v>
      </c>
    </row>
    <row r="36" spans="1:19" ht="27" customHeight="1">
      <c r="A36" s="8">
        <f>IF($B$33="","",(VLOOKUP(B$33,Structure_Coordinates!$A$2:$E$200,1,FALSE)))</f>
      </c>
      <c r="B36" s="22"/>
      <c r="C36" s="23">
        <f>IF(B36="","",VLOOKUP(B36,Structure_Coordinates!$A$2:$E$200,5,FALSE))</f>
      </c>
      <c r="D36" s="23">
        <f>IF(B36="","",VLOOKUP(B36,'Station-Offset'!$A$2:$C$200,2,FALSE))</f>
      </c>
      <c r="E36" s="23">
        <f>IF(B36="","",VLOOKUP(B36,'Station-Offset'!$A$2:$C$500,3,FALSE))</f>
      </c>
      <c r="F36" s="23">
        <f t="shared" si="2"/>
      </c>
      <c r="G36" s="42"/>
      <c r="H36" s="42"/>
      <c r="I36" s="23"/>
      <c r="J36" s="23"/>
      <c r="K36" s="42"/>
      <c r="L36" s="42"/>
      <c r="M36" s="23">
        <f t="shared" si="3"/>
      </c>
      <c r="N36" s="44"/>
      <c r="O36" s="39"/>
      <c r="P36" s="44"/>
      <c r="Q36" s="44"/>
      <c r="R36" s="8" t="e">
        <f>VLOOKUP(N36,Structure_Coordinates!$A$2:$E$201,1,FALSE)</f>
        <v>#N/A</v>
      </c>
      <c r="S36" s="8" t="e">
        <f>VLOOKUP(A36,Structure_Coordinates!$A$2:$E$500,4,FALSE)</f>
        <v>#N/A</v>
      </c>
    </row>
    <row r="37" spans="1:19" ht="27" customHeight="1">
      <c r="A37" s="8">
        <f>IF($B$33="","",(VLOOKUP(B$33,Structure_Coordinates!$A$2:$E$200,1,FALSE)))</f>
      </c>
      <c r="B37" s="22"/>
      <c r="C37" s="23">
        <f>IF(B37="","",VLOOKUP(B37,Structure_Coordinates!$A$2:$E$200,5,FALSE))</f>
      </c>
      <c r="D37" s="23">
        <f>IF(B37="","",VLOOKUP(B37,'Station-Offset'!$A$2:$C$200,2,FALSE))</f>
      </c>
      <c r="E37" s="23">
        <f>IF(B37="","",VLOOKUP(B37,'Station-Offset'!$A$2:$C$500,3,FALSE))</f>
      </c>
      <c r="F37" s="23">
        <f t="shared" si="2"/>
      </c>
      <c r="G37" s="42"/>
      <c r="H37" s="42"/>
      <c r="I37" s="23"/>
      <c r="J37" s="23"/>
      <c r="K37" s="42"/>
      <c r="L37" s="42"/>
      <c r="M37" s="23">
        <f t="shared" si="3"/>
      </c>
      <c r="N37" s="44"/>
      <c r="O37" s="39"/>
      <c r="P37" s="44"/>
      <c r="Q37" s="44"/>
      <c r="R37" s="8" t="e">
        <f>VLOOKUP(N37,Structure_Coordinates!$A$2:$E$201,1,FALSE)</f>
        <v>#N/A</v>
      </c>
      <c r="S37" s="8" t="e">
        <f>VLOOKUP(A37,Structure_Coordinates!$A$2:$E$500,4,FALSE)</f>
        <v>#N/A</v>
      </c>
    </row>
    <row r="38" spans="1:19" ht="27" customHeight="1">
      <c r="A38" s="8">
        <f>IF($B$38="","",(VLOOKUP(B$38,Structure_Coordinates!$A$2:$E$200,1,FALSE)))</f>
      </c>
      <c r="B38" s="56"/>
      <c r="C38" s="23">
        <f>IF(B38="","",VLOOKUP(B38,Structure_Coordinates!$A$2:$E$200,5,FALSE))</f>
      </c>
      <c r="D38" s="23">
        <f>IF(B38="","",VLOOKUP(B38,'Station-Offset'!$A$2:$C$200,2,FALSE))</f>
      </c>
      <c r="E38" s="23">
        <f>IF(B38="","",VLOOKUP(B38,'Station-Offset'!$A$2:$C$500,3,FALSE))</f>
      </c>
      <c r="F38" s="23">
        <f t="shared" si="2"/>
      </c>
      <c r="G38" s="42"/>
      <c r="H38" s="42"/>
      <c r="I38" s="23"/>
      <c r="J38" s="23"/>
      <c r="K38" s="42"/>
      <c r="L38" s="42"/>
      <c r="M38" s="23">
        <f t="shared" si="3"/>
      </c>
      <c r="N38" s="44"/>
      <c r="O38" s="39"/>
      <c r="P38" s="44"/>
      <c r="Q38" s="44"/>
      <c r="R38" s="8" t="e">
        <f>VLOOKUP(N38,Structure_Coordinates!$A$2:$E$201,1,FALSE)</f>
        <v>#N/A</v>
      </c>
      <c r="S38" s="8" t="e">
        <f>VLOOKUP(A38,Structure_Coordinates!$A$2:$E$500,4,FALSE)</f>
        <v>#N/A</v>
      </c>
    </row>
    <row r="39" spans="1:19" ht="27" customHeight="1">
      <c r="A39" s="8">
        <f>IF($B$38="","",(VLOOKUP(B$38,Structure_Coordinates!$A$2:$E$200,1,FALSE)))</f>
      </c>
      <c r="B39" s="22"/>
      <c r="C39" s="23">
        <f>IF(B39="","",VLOOKUP(B39,Structure_Coordinates!$A$2:$E$200,5,FALSE))</f>
      </c>
      <c r="D39" s="23">
        <f>IF(B39="","",VLOOKUP(B39,'Station-Offset'!$A$2:$C$200,2,FALSE))</f>
      </c>
      <c r="E39" s="23">
        <f>IF(B39="","",VLOOKUP(B39,'Station-Offset'!$A$2:$C$500,3,FALSE))</f>
      </c>
      <c r="F39" s="23">
        <f t="shared" si="2"/>
      </c>
      <c r="G39" s="42"/>
      <c r="H39" s="42"/>
      <c r="I39" s="23"/>
      <c r="J39" s="23"/>
      <c r="K39" s="42"/>
      <c r="L39" s="42"/>
      <c r="M39" s="23">
        <f t="shared" si="3"/>
      </c>
      <c r="N39" s="44"/>
      <c r="O39" s="39"/>
      <c r="P39" s="44"/>
      <c r="Q39" s="44"/>
      <c r="R39" s="8" t="e">
        <f>VLOOKUP(N39,Structure_Coordinates!$A$2:$E$201,1,FALSE)</f>
        <v>#N/A</v>
      </c>
      <c r="S39" s="8" t="e">
        <f>VLOOKUP(A39,Structure_Coordinates!$A$2:$E$500,4,FALSE)</f>
        <v>#N/A</v>
      </c>
    </row>
    <row r="40" spans="1:19" ht="27" customHeight="1">
      <c r="A40" s="8">
        <f>IF($B$38="","",(VLOOKUP(B$38,Structure_Coordinates!$A$2:$E$200,1,FALSE)))</f>
      </c>
      <c r="B40" s="22"/>
      <c r="C40" s="23">
        <f>IF(B40="","",VLOOKUP(B40,Structure_Coordinates!$A$2:$E$200,5,FALSE))</f>
      </c>
      <c r="D40" s="23">
        <f>IF(B40="","",VLOOKUP(B40,'Station-Offset'!$A$2:$C$200,2,FALSE))</f>
      </c>
      <c r="E40" s="23">
        <f>IF(B40="","",VLOOKUP(B40,'Station-Offset'!$A$2:$C$500,3,FALSE))</f>
      </c>
      <c r="F40" s="23">
        <f t="shared" si="2"/>
      </c>
      <c r="G40" s="42"/>
      <c r="H40" s="42"/>
      <c r="I40" s="23"/>
      <c r="J40" s="23"/>
      <c r="K40" s="42"/>
      <c r="L40" s="42"/>
      <c r="M40" s="23">
        <f t="shared" si="3"/>
      </c>
      <c r="N40" s="44"/>
      <c r="O40" s="39"/>
      <c r="P40" s="44"/>
      <c r="Q40" s="44"/>
      <c r="R40" s="8" t="e">
        <f>VLOOKUP(N40,Structure_Coordinates!$A$2:$E$201,1,FALSE)</f>
        <v>#N/A</v>
      </c>
      <c r="S40" s="8" t="e">
        <f>VLOOKUP(A40,Structure_Coordinates!$A$2:$E$500,4,FALSE)</f>
        <v>#N/A</v>
      </c>
    </row>
    <row r="41" spans="1:19" ht="27" customHeight="1">
      <c r="A41" s="8">
        <f>IF($B$38="","",(VLOOKUP(B$38,Structure_Coordinates!$A$2:$E$200,1,FALSE)))</f>
      </c>
      <c r="B41" s="22"/>
      <c r="C41" s="23">
        <f>IF(B41="","",VLOOKUP(B41,Structure_Coordinates!$A$2:$E$200,5,FALSE))</f>
      </c>
      <c r="D41" s="23">
        <f>IF(B41="","",VLOOKUP(B41,'Station-Offset'!$A$2:$C$200,2,FALSE))</f>
      </c>
      <c r="E41" s="23">
        <f>IF(B41="","",VLOOKUP(B41,'Station-Offset'!$A$2:$C$500,3,FALSE))</f>
      </c>
      <c r="F41" s="23">
        <f t="shared" si="2"/>
      </c>
      <c r="G41" s="42"/>
      <c r="H41" s="42"/>
      <c r="I41" s="23"/>
      <c r="J41" s="23"/>
      <c r="K41" s="42"/>
      <c r="L41" s="42"/>
      <c r="M41" s="23">
        <f t="shared" si="3"/>
      </c>
      <c r="N41" s="44"/>
      <c r="O41" s="39"/>
      <c r="P41" s="44"/>
      <c r="Q41" s="44"/>
      <c r="R41" s="8" t="e">
        <f>VLOOKUP(N41,Structure_Coordinates!$A$2:$E$201,1,FALSE)</f>
        <v>#N/A</v>
      </c>
      <c r="S41" s="8" t="e">
        <f>VLOOKUP(A41,Structure_Coordinates!$A$2:$E$500,4,FALSE)</f>
        <v>#N/A</v>
      </c>
    </row>
    <row r="42" spans="1:19" ht="27" customHeight="1">
      <c r="A42" s="8">
        <f>IF($B$38="","",(VLOOKUP(B$38,Structure_Coordinates!$A$2:$E$200,1,FALSE)))</f>
      </c>
      <c r="B42" s="22"/>
      <c r="C42" s="23">
        <f>IF(B42="","",VLOOKUP(B42,Structure_Coordinates!$A$2:$E$200,5,FALSE))</f>
      </c>
      <c r="D42" s="23">
        <f>IF(B42="","",VLOOKUP(B42,'Station-Offset'!$A$2:$C$200,2,FALSE))</f>
      </c>
      <c r="E42" s="23">
        <f>IF(B42="","",VLOOKUP(B42,'Station-Offset'!$A$2:$C$500,3,FALSE))</f>
      </c>
      <c r="F42" s="23">
        <f t="shared" si="2"/>
      </c>
      <c r="G42" s="42"/>
      <c r="H42" s="42"/>
      <c r="I42" s="23"/>
      <c r="J42" s="23"/>
      <c r="K42" s="42"/>
      <c r="L42" s="42"/>
      <c r="M42" s="23">
        <f t="shared" si="3"/>
      </c>
      <c r="N42" s="44"/>
      <c r="O42" s="39"/>
      <c r="P42" s="44"/>
      <c r="Q42" s="44"/>
      <c r="R42" s="8" t="e">
        <f>VLOOKUP(N42,Structure_Coordinates!$A$2:$E$201,1,FALSE)</f>
        <v>#N/A</v>
      </c>
      <c r="S42" s="8" t="e">
        <f>VLOOKUP(A42,Structure_Coordinates!$A$2:$E$500,4,FALSE)</f>
        <v>#N/A</v>
      </c>
    </row>
    <row r="43" spans="4:19" ht="27" customHeight="1">
      <c r="D43" s="13"/>
      <c r="E43" s="13"/>
      <c r="F43" s="13"/>
      <c r="G43" s="13"/>
      <c r="H43" s="13"/>
      <c r="I43" s="13"/>
      <c r="J43" s="13"/>
      <c r="K43" s="13"/>
      <c r="L43" s="13"/>
      <c r="M43" s="13"/>
      <c r="S43" s="8"/>
    </row>
    <row r="44" spans="4:13" ht="27" customHeight="1"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4:13" ht="27" customHeight="1"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4:13" ht="27" customHeight="1"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4:13" ht="27" customHeight="1"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4:13" ht="27" customHeight="1"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4:13" ht="27" customHeight="1"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4:13" ht="27" customHeight="1"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4:13" ht="27" customHeight="1"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4:13" ht="27" customHeight="1"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4:13" ht="27" customHeight="1"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4:13" ht="27" customHeight="1"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4:13" ht="27" customHeight="1"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4:13" ht="27" customHeight="1"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4:13" ht="27" customHeight="1"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4:13" ht="27" customHeight="1"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4:13" ht="27" customHeight="1"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4:13" ht="27" customHeight="1"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4:13" ht="27" customHeight="1"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4:13" ht="27" customHeight="1"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4:13" ht="27" customHeight="1"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4:13" ht="27" customHeight="1"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4:13" ht="27" customHeight="1"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4:13" ht="27" customHeight="1"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4:13" ht="27" customHeight="1"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4:13" ht="27" customHeight="1"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4:13" ht="27" customHeight="1"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4:13" ht="27" customHeight="1"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4:13" ht="27" customHeight="1"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4:13" ht="27" customHeight="1"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4:13" ht="27" customHeight="1"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4:13" ht="27" customHeight="1"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4:13" ht="27" customHeight="1"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4:13" ht="27" customHeight="1"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4:13" ht="27" customHeight="1"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4:13" ht="27" customHeight="1"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4:13" ht="27" customHeight="1"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4:13" ht="27" customHeight="1"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4:13" ht="27" customHeight="1"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4:13" ht="27" customHeight="1"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4:13" ht="27" customHeight="1"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4:13" ht="27" customHeight="1"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4:13" ht="27" customHeight="1"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4:13" ht="27" customHeight="1"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4:13" ht="27" customHeight="1"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4:13" ht="27" customHeight="1"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4:13" ht="27" customHeight="1"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4:13" ht="27" customHeight="1"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4:13" ht="27" customHeight="1"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4:13" ht="27" customHeight="1"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4:13" ht="27" customHeight="1"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4:13" ht="27" customHeight="1"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4:13" ht="27" customHeight="1"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4:13" ht="27" customHeight="1"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4:13" ht="27" customHeight="1"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4:13" ht="27" customHeight="1"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4:13" ht="27" customHeight="1"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</sheetData>
  <sheetProtection/>
  <mergeCells count="14">
    <mergeCell ref="D11:D12"/>
    <mergeCell ref="C11:C12"/>
    <mergeCell ref="B11:B12"/>
    <mergeCell ref="B1:Q1"/>
    <mergeCell ref="B2:Q2"/>
    <mergeCell ref="N11:N12"/>
    <mergeCell ref="Q11:Q12"/>
    <mergeCell ref="I11:M11"/>
    <mergeCell ref="H11:H12"/>
    <mergeCell ref="G11:G12"/>
    <mergeCell ref="F11:F12"/>
    <mergeCell ref="E11:E12"/>
    <mergeCell ref="O11:O12"/>
    <mergeCell ref="P11:P12"/>
  </mergeCells>
  <conditionalFormatting sqref="N14 P14:Q14 T14:IV14 G14:H14">
    <cfRule type="cellIs" priority="29" dxfId="0" operator="equal" stopIfTrue="1">
      <formula>"n/a"</formula>
    </cfRule>
    <cfRule type="expression" priority="30" dxfId="0" stopIfTrue="1">
      <formula>ISERROR(G14)</formula>
    </cfRule>
  </conditionalFormatting>
  <conditionalFormatting sqref="K14:L14">
    <cfRule type="cellIs" priority="15" dxfId="0" operator="equal" stopIfTrue="1">
      <formula>"n/a"</formula>
    </cfRule>
    <cfRule type="expression" priority="16" dxfId="0" stopIfTrue="1">
      <formula>ISERROR(K14)</formula>
    </cfRule>
  </conditionalFormatting>
  <dataValidations count="3">
    <dataValidation type="list" allowBlank="1" showInputMessage="1" showErrorMessage="1" sqref="J13:J42">
      <formula1>Material</formula1>
    </dataValidation>
    <dataValidation type="list" allowBlank="1" showInputMessage="1" showErrorMessage="1" sqref="I13:I42">
      <formula1>Pipe_Size</formula1>
    </dataValidation>
    <dataValidation type="list" allowBlank="1" showInputMessage="1" showErrorMessage="1" sqref="O13:O42">
      <formula1>Condition</formula1>
    </dataValidation>
  </dataValidations>
  <printOptions horizontalCentered="1"/>
  <pageMargins left="0.75" right="0.75" top="0.68" bottom="1" header="0.5" footer="0.5"/>
  <pageSetup fitToHeight="1" fitToWidth="1" horizontalDpi="300" verticalDpi="300" orientation="landscape" scale="34" r:id="rId1"/>
  <headerFooter alignWithMargins="0">
    <oddFooter>&amp;L&amp;14Note: Computations executed using Geopak Drainage&amp;C&amp;14Page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54" sqref="C54"/>
    </sheetView>
  </sheetViews>
  <sheetFormatPr defaultColWidth="9.140625" defaultRowHeight="12.75"/>
  <cols>
    <col min="1" max="4" width="13.57421875" style="0" customWidth="1"/>
    <col min="5" max="5" width="13.57421875" style="31" customWidth="1"/>
  </cols>
  <sheetData>
    <row r="1" spans="1:5" ht="12.75">
      <c r="A1" s="29" t="s">
        <v>79</v>
      </c>
      <c r="B1" s="29" t="s">
        <v>70</v>
      </c>
      <c r="C1" s="29" t="s">
        <v>71</v>
      </c>
      <c r="D1" s="29" t="s">
        <v>80</v>
      </c>
      <c r="E1" s="32" t="s">
        <v>81</v>
      </c>
    </row>
    <row r="2" spans="1:5" ht="12.75">
      <c r="A2" s="33">
        <v>1</v>
      </c>
      <c r="B2" s="33">
        <v>302785.291</v>
      </c>
      <c r="C2" s="33">
        <v>13408010.44</v>
      </c>
      <c r="D2" s="33">
        <v>100</v>
      </c>
      <c r="E2" s="33" t="s">
        <v>11</v>
      </c>
    </row>
    <row r="3" spans="1:5" ht="12.75">
      <c r="A3" s="33">
        <v>2</v>
      </c>
      <c r="B3" s="33">
        <v>302790.8814</v>
      </c>
      <c r="C3" s="33">
        <v>13408011.81</v>
      </c>
      <c r="D3" s="33">
        <v>200</v>
      </c>
      <c r="E3" s="34" t="s">
        <v>74</v>
      </c>
    </row>
    <row r="4" spans="1:5" ht="12.75">
      <c r="A4" s="33">
        <v>3</v>
      </c>
      <c r="B4" s="33">
        <v>302807.3989</v>
      </c>
      <c r="C4" s="33">
        <v>13407987.62</v>
      </c>
      <c r="D4" s="33">
        <v>300</v>
      </c>
      <c r="E4" s="34" t="s">
        <v>75</v>
      </c>
    </row>
    <row r="5" spans="1:5" ht="12.75">
      <c r="A5" s="33">
        <v>4</v>
      </c>
      <c r="B5" s="33">
        <v>302788.8053</v>
      </c>
      <c r="C5" s="33">
        <v>13408040.47</v>
      </c>
      <c r="D5" s="33">
        <v>400</v>
      </c>
      <c r="E5" s="34" t="s">
        <v>76</v>
      </c>
    </row>
    <row r="6" spans="1:5" ht="12.75">
      <c r="A6" s="33">
        <v>5</v>
      </c>
      <c r="B6" s="33">
        <v>302811.7323</v>
      </c>
      <c r="C6" s="33">
        <v>13408073.16</v>
      </c>
      <c r="D6" s="33">
        <v>500</v>
      </c>
      <c r="E6" s="34" t="s">
        <v>77</v>
      </c>
    </row>
    <row r="7" spans="1:5" ht="12.75">
      <c r="A7" s="33">
        <v>6</v>
      </c>
      <c r="B7" s="33">
        <v>0</v>
      </c>
      <c r="C7" s="33">
        <v>0</v>
      </c>
      <c r="D7" s="33">
        <v>0</v>
      </c>
      <c r="E7" s="32" t="s">
        <v>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8" sqref="C8"/>
    </sheetView>
  </sheetViews>
  <sheetFormatPr defaultColWidth="9.140625" defaultRowHeight="12.75"/>
  <sheetData>
    <row r="1" spans="1:3" ht="12.75">
      <c r="A1" t="s">
        <v>66</v>
      </c>
      <c r="B1" t="s">
        <v>67</v>
      </c>
      <c r="C1" t="s">
        <v>68</v>
      </c>
    </row>
    <row r="2" spans="1:3" ht="12.75">
      <c r="A2">
        <v>1</v>
      </c>
      <c r="B2" s="29" t="s">
        <v>83</v>
      </c>
      <c r="C2">
        <v>5</v>
      </c>
    </row>
    <row r="3" spans="1:3" ht="12.75">
      <c r="A3">
        <v>2</v>
      </c>
      <c r="B3" s="29" t="s">
        <v>84</v>
      </c>
      <c r="C3">
        <v>10</v>
      </c>
    </row>
    <row r="4" spans="1:3" ht="12.75">
      <c r="A4">
        <v>3</v>
      </c>
      <c r="B4" s="29" t="s">
        <v>85</v>
      </c>
      <c r="C4">
        <v>15</v>
      </c>
    </row>
    <row r="5" spans="1:3" ht="12.75">
      <c r="A5">
        <v>4</v>
      </c>
      <c r="B5" s="29" t="s">
        <v>86</v>
      </c>
      <c r="C5">
        <v>20</v>
      </c>
    </row>
    <row r="6" spans="1:3" ht="12.75">
      <c r="A6">
        <v>5</v>
      </c>
      <c r="B6" s="29" t="s">
        <v>87</v>
      </c>
      <c r="C6">
        <v>25</v>
      </c>
    </row>
    <row r="7" spans="1:3" ht="12.75">
      <c r="A7">
        <v>6</v>
      </c>
      <c r="B7" s="29" t="s">
        <v>88</v>
      </c>
      <c r="C7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24" sqref="H24"/>
    </sheetView>
  </sheetViews>
  <sheetFormatPr defaultColWidth="9.140625" defaultRowHeight="12.75"/>
  <sheetData>
    <row r="1" spans="1:8" ht="18">
      <c r="A1" s="35" t="s">
        <v>39</v>
      </c>
      <c r="B1" s="35"/>
      <c r="C1" s="35" t="s">
        <v>65</v>
      </c>
      <c r="D1" s="35"/>
      <c r="E1" s="35" t="s">
        <v>7</v>
      </c>
      <c r="F1" s="35"/>
      <c r="G1" s="35"/>
      <c r="H1" s="35"/>
    </row>
    <row r="2" spans="1:8" ht="18">
      <c r="A2" s="35"/>
      <c r="B2" s="35"/>
      <c r="C2" s="35"/>
      <c r="D2" s="35"/>
      <c r="E2" s="35"/>
      <c r="F2" s="35"/>
      <c r="G2" s="35"/>
      <c r="H2" s="35"/>
    </row>
    <row r="3" spans="1:8" ht="18">
      <c r="A3" s="35" t="s">
        <v>21</v>
      </c>
      <c r="B3" s="35"/>
      <c r="C3" s="36" t="s">
        <v>41</v>
      </c>
      <c r="D3" s="36"/>
      <c r="E3" s="35" t="s">
        <v>42</v>
      </c>
      <c r="F3" s="35"/>
      <c r="G3" s="35"/>
      <c r="H3" s="35"/>
    </row>
    <row r="4" spans="1:8" ht="18">
      <c r="A4" s="35" t="s">
        <v>22</v>
      </c>
      <c r="B4" s="35"/>
      <c r="C4" s="36" t="s">
        <v>43</v>
      </c>
      <c r="D4" s="36"/>
      <c r="E4" s="35" t="s">
        <v>44</v>
      </c>
      <c r="F4" s="35"/>
      <c r="G4" s="35"/>
      <c r="H4" s="35"/>
    </row>
    <row r="5" spans="1:8" ht="18">
      <c r="A5" s="35" t="s">
        <v>40</v>
      </c>
      <c r="B5" s="35"/>
      <c r="C5" s="37" t="s">
        <v>45</v>
      </c>
      <c r="D5" s="37"/>
      <c r="E5" s="35" t="s">
        <v>46</v>
      </c>
      <c r="F5" s="35"/>
      <c r="G5" s="35"/>
      <c r="H5" s="35"/>
    </row>
    <row r="6" spans="1:8" ht="18">
      <c r="A6" s="35"/>
      <c r="B6" s="35"/>
      <c r="C6" s="37" t="s">
        <v>47</v>
      </c>
      <c r="D6" s="37"/>
      <c r="E6" s="35" t="s">
        <v>48</v>
      </c>
      <c r="F6" s="35"/>
      <c r="G6" s="35"/>
      <c r="H6" s="35"/>
    </row>
    <row r="7" spans="1:8" ht="18">
      <c r="A7" s="35"/>
      <c r="B7" s="35"/>
      <c r="C7" s="37" t="s">
        <v>14</v>
      </c>
      <c r="D7" s="37"/>
      <c r="E7" s="35" t="s">
        <v>49</v>
      </c>
      <c r="F7" s="35"/>
      <c r="G7" s="35"/>
      <c r="H7" s="35"/>
    </row>
    <row r="8" spans="1:8" ht="18">
      <c r="A8" s="35"/>
      <c r="B8" s="35"/>
      <c r="C8" s="37" t="s">
        <v>50</v>
      </c>
      <c r="D8" s="37"/>
      <c r="E8" s="35" t="s">
        <v>51</v>
      </c>
      <c r="F8" s="35"/>
      <c r="G8" s="35"/>
      <c r="H8" s="35"/>
    </row>
    <row r="9" spans="1:8" ht="18">
      <c r="A9" s="35"/>
      <c r="B9" s="35"/>
      <c r="C9" s="37" t="s">
        <v>20</v>
      </c>
      <c r="D9" s="37"/>
      <c r="E9" s="35" t="s">
        <v>52</v>
      </c>
      <c r="F9" s="35"/>
      <c r="G9" s="35"/>
      <c r="H9" s="35"/>
    </row>
    <row r="10" spans="1:8" ht="18">
      <c r="A10" s="35"/>
      <c r="B10" s="35"/>
      <c r="C10" s="37" t="s">
        <v>53</v>
      </c>
      <c r="D10" s="37"/>
      <c r="E10" s="35" t="s">
        <v>54</v>
      </c>
      <c r="F10" s="35"/>
      <c r="G10" s="35"/>
      <c r="H10" s="35"/>
    </row>
    <row r="11" spans="1:8" ht="18">
      <c r="A11" s="35"/>
      <c r="B11" s="35"/>
      <c r="C11" s="37" t="s">
        <v>55</v>
      </c>
      <c r="D11" s="37"/>
      <c r="E11" s="35" t="s">
        <v>56</v>
      </c>
      <c r="F11" s="35"/>
      <c r="G11" s="35"/>
      <c r="H11" s="35"/>
    </row>
    <row r="12" spans="1:8" ht="18">
      <c r="A12" s="35"/>
      <c r="B12" s="35"/>
      <c r="C12" s="37" t="s">
        <v>57</v>
      </c>
      <c r="D12" s="37"/>
      <c r="E12" s="35" t="s">
        <v>15</v>
      </c>
      <c r="F12" s="35"/>
      <c r="G12" s="35"/>
      <c r="H12" s="35"/>
    </row>
    <row r="13" spans="1:8" ht="18">
      <c r="A13" s="35"/>
      <c r="B13" s="35"/>
      <c r="C13" s="37" t="s">
        <v>58</v>
      </c>
      <c r="D13" s="37"/>
      <c r="E13" s="35" t="s">
        <v>59</v>
      </c>
      <c r="F13" s="35"/>
      <c r="G13" s="35"/>
      <c r="H13" s="35"/>
    </row>
    <row r="14" spans="1:8" ht="18">
      <c r="A14" s="35"/>
      <c r="B14" s="35"/>
      <c r="C14" s="37" t="s">
        <v>60</v>
      </c>
      <c r="D14" s="37"/>
      <c r="E14" s="35" t="s">
        <v>61</v>
      </c>
      <c r="F14" s="35"/>
      <c r="G14" s="35"/>
      <c r="H14" s="35"/>
    </row>
    <row r="15" spans="1:8" ht="18">
      <c r="A15" s="35"/>
      <c r="B15" s="35"/>
      <c r="C15" s="38" t="s">
        <v>62</v>
      </c>
      <c r="D15" s="38"/>
      <c r="E15" s="35" t="s">
        <v>63</v>
      </c>
      <c r="F15" s="35"/>
      <c r="G15" s="35"/>
      <c r="H15" s="35"/>
    </row>
    <row r="16" spans="1:8" ht="18">
      <c r="A16" s="35"/>
      <c r="B16" s="35"/>
      <c r="C16" s="37"/>
      <c r="D16" s="37"/>
      <c r="E16" s="35" t="s">
        <v>64</v>
      </c>
      <c r="F16" s="35"/>
      <c r="G16" s="35"/>
      <c r="H16" s="35"/>
    </row>
    <row r="17" spans="1:8" ht="18">
      <c r="A17" s="35"/>
      <c r="B17" s="35"/>
      <c r="C17" s="35"/>
      <c r="D17" s="35"/>
      <c r="E17" s="35"/>
      <c r="F17" s="35"/>
      <c r="G17" s="35"/>
      <c r="H17" s="35"/>
    </row>
    <row r="18" spans="1:8" ht="18">
      <c r="A18" s="35"/>
      <c r="B18" s="35"/>
      <c r="C18" s="35"/>
      <c r="D18" s="35"/>
      <c r="E18" s="35"/>
      <c r="F18" s="35"/>
      <c r="G18" s="35"/>
      <c r="H18" s="35"/>
    </row>
    <row r="19" spans="1:8" ht="18">
      <c r="A19" s="35"/>
      <c r="B19" s="35"/>
      <c r="C19" s="35"/>
      <c r="D19" s="35"/>
      <c r="E19" s="35"/>
      <c r="F19" s="35"/>
      <c r="G19" s="35"/>
      <c r="H19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Midnight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Calistrat</dc:creator>
  <cp:keywords/>
  <dc:description/>
  <cp:lastModifiedBy>LaCross, David (MDOT)</cp:lastModifiedBy>
  <cp:lastPrinted>2014-06-04T14:43:01Z</cp:lastPrinted>
  <dcterms:created xsi:type="dcterms:W3CDTF">1997-09-25T02:17:16Z</dcterms:created>
  <dcterms:modified xsi:type="dcterms:W3CDTF">2015-11-12T16:20:16Z</dcterms:modified>
  <cp:category/>
  <cp:version/>
  <cp:contentType/>
  <cp:contentStatus/>
</cp:coreProperties>
</file>